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NIO 2019\4 Estado de ingresos y egresos Mayo 2019-pendiente Junio 2019\"/>
    </mc:Choice>
  </mc:AlternateContent>
  <bookViews>
    <workbookView xWindow="0" yWindow="0" windowWidth="28800" windowHeight="12135"/>
  </bookViews>
  <sheets>
    <sheet name="EGRESOS MAYO 20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E64" i="2"/>
  <c r="E57" i="2"/>
  <c r="C35" i="2"/>
  <c r="C29" i="2"/>
  <c r="C33" i="2"/>
  <c r="C32" i="2" s="1"/>
  <c r="C28" i="2"/>
  <c r="C26" i="2" s="1"/>
  <c r="C21" i="2"/>
  <c r="C20" i="2"/>
  <c r="C19" i="2"/>
  <c r="C10" i="2" s="1"/>
  <c r="C8" i="2"/>
  <c r="C6" i="2" s="1"/>
  <c r="C72" i="2" s="1"/>
  <c r="E68" i="2" l="1"/>
  <c r="E67" i="2"/>
  <c r="E66" i="2" s="1"/>
  <c r="E48" i="2"/>
  <c r="E44" i="2"/>
  <c r="E34" i="2"/>
  <c r="E30" i="2"/>
  <c r="E25" i="2"/>
  <c r="E13" i="2" s="1"/>
  <c r="E8" i="2"/>
  <c r="E6" i="2" s="1"/>
  <c r="E33" i="2" l="1"/>
  <c r="E72" i="2" s="1"/>
</calcChain>
</file>

<file path=xl/sharedStrings.xml><?xml version="1.0" encoding="utf-8"?>
<sst xmlns="http://schemas.openxmlformats.org/spreadsheetml/2006/main" count="107" uniqueCount="103">
  <si>
    <t>MUNICIPIO DE SAN JUANITO DE ESCOBEDO JALISCO</t>
  </si>
  <si>
    <t>DEL 1 AL 31 DE MAYO DE 2019</t>
  </si>
  <si>
    <t>C  O  N  C  E  P  T  O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</si>
  <si>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</si>
  <si>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</si>
  <si>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</si>
  <si>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</si>
  <si>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</si>
  <si>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</si>
  <si>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</si>
  <si>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LOTES USO  PERPETUIDAD Y TEMPORAL</t>
  </si>
  <si>
    <t>LICENCIAS, PERMISOS DE GIROS CON VENTA DE BEBIDAS ALACOHOLICAS</t>
  </si>
  <si>
    <t>LICENCIAS, PERMISOS DE GIROS CON VENTA Y CONSUMO DE BEBIDAS ALACO.</t>
  </si>
  <si>
    <t>PERMISO O AUTORIZACION PARA EL FUNC. DE GIROS DE BEBIDAS ALCOHOL. EN HORARIO EXTRAORDINARIO</t>
  </si>
  <si>
    <t>OTRAS LICENCIAS, PERMISOS O AUTORIZACIONES CON VENTAY/O CONSUMO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</si>
  <si>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</si>
  <si>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</si>
  <si>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</si>
  <si>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</si>
  <si>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</si>
  <si>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</si>
  <si>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</si>
  <si>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</si>
  <si>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</si>
  <si>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</si>
  <si>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</si>
  <si>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</si>
  <si>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</si>
  <si>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APORTACIONES PARA OBRAS Y SERVICIOS</t>
  </si>
  <si>
    <t>INFRACCIONES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</si>
  <si>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</si>
  <si>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</si>
  <si>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</si>
  <si>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</si>
  <si>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</si>
  <si>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</si>
  <si>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RELACION DE EGRESOS</t>
  </si>
  <si>
    <t>SERVICIOS PERSONALES</t>
  </si>
  <si>
    <t>DIETAS</t>
  </si>
  <si>
    <t>SUELDOS BASE PERSONAL PERMANENTE</t>
  </si>
  <si>
    <t>SUELDOS BASE PERSONASL EVENTUAL</t>
  </si>
  <si>
    <t>PRIMA DE VACACIONES, DOMINICAL Y GRATIFICACION DE FIN DE AÑO</t>
  </si>
  <si>
    <t>INDEMNIZACIONES</t>
  </si>
  <si>
    <t>OTRAS PRESTACIONES SOCIALES Y ECONOMICAS</t>
  </si>
  <si>
    <t>MATERIALES Y SUMINISTROS</t>
  </si>
  <si>
    <t>MATERIALES, UTILES Y EQUIPOS MENORES DE OFICINA</t>
  </si>
  <si>
    <t>MATERIALES, UTILES Y EQUIPOS MENORES DE LA TECNOLOGIA</t>
  </si>
  <si>
    <t>MATERIAL DE LIMPIEZA</t>
  </si>
  <si>
    <t>MATERIALES PARA EL REGISTRO E IDENTIFICACION DE PERSONAS Y BIENES</t>
  </si>
  <si>
    <t>PRODUCTOS ALIMENTICIOS PARA PERSONAS</t>
  </si>
  <si>
    <t>UTENSILIOS PARA EL SERVICIO DE ALIMENTACION</t>
  </si>
  <si>
    <t>PRODUCTOS MINERALES NO METALICOS</t>
  </si>
  <si>
    <t>CEMENTO Y PRODUCTOS DE CONCRETO</t>
  </si>
  <si>
    <t>MATERIAL ELECTRICO Y ELECTRONICO</t>
  </si>
  <si>
    <t>ARTICULOS METALICOS PARA LA CONSTRUCCION</t>
  </si>
  <si>
    <t>MATERIALES COMPLEMENTARIOS</t>
  </si>
  <si>
    <t>OTROS MATERIALES Y ARTICULOS DE CONSTRUCCION Y REPARACION</t>
  </si>
  <si>
    <t>MEDICINAS Y PRODUCTOS FARMACEUTICOS</t>
  </si>
  <si>
    <t>MATERIALES Y SUMINISTROS MEDICOS</t>
  </si>
  <si>
    <t>COMBUSTIBLES LUBRICANTES Y ADITIVOS</t>
  </si>
  <si>
    <t>VESTUARIO Y UNIFORMES</t>
  </si>
  <si>
    <t>REFACCIONES Y ACCESORIOS MENORES DE EQUIPO DE TRANSPORTE</t>
  </si>
  <si>
    <t>REFACCIONES Y ACCESORIOS MENORES DE MAQUINARIA Y OTROS EQUIPOS</t>
  </si>
  <si>
    <t>HERRAMIENTAS MENORES</t>
  </si>
  <si>
    <t>SERVICIOS GENERALES</t>
  </si>
  <si>
    <t>ENERGIA ELECTRICA</t>
  </si>
  <si>
    <t xml:space="preserve">GAS </t>
  </si>
  <si>
    <t>AGUA</t>
  </si>
  <si>
    <t>TELEFONIA TRADICIONAL</t>
  </si>
  <si>
    <t>SERVICIOS DE ACCESO A INTERNET</t>
  </si>
  <si>
    <t>ARRENDAMIENTO DE TERRENOS</t>
  </si>
  <si>
    <t>ARRENDAMIENTO DE EDIFICIOS</t>
  </si>
  <si>
    <t>ARRENDAMIENTO DE MOBILIARIO Y EQUIPO DE ADMINISTRACION, EDUC. Y R</t>
  </si>
  <si>
    <t>SERVICIOS LEGALES DE CONTABILIDAD, AUDITORIA Y RELACIONADOS</t>
  </si>
  <si>
    <t>SERVICIOS DE DISEÑO, ARQUITECTURA, INGENIERIA Y ACTIVIDADES RELAC.</t>
  </si>
  <si>
    <t>SERVICIOS FINANCIEROS Y BANCARIOS</t>
  </si>
  <si>
    <t>SEGUROS DE BIENES PATRIMONIALES</t>
  </si>
  <si>
    <t>FLETES Y MANIOBRAS</t>
  </si>
  <si>
    <t>CONSERVACION Y MANTENIMIENTO MENOR DE INMUEBLES</t>
  </si>
  <si>
    <t>REPARACION Y MANTENIMIENTO DE EQUIPO DE TRANSPORTE</t>
  </si>
  <si>
    <t>REPARACION Y MANTENIMIENTO DE MAQUINARIA, OTROS EQUIPOS Y HTA.</t>
  </si>
  <si>
    <t>SERVICIOS DE JARDINERIA Y FUMIGACION</t>
  </si>
  <si>
    <t>PASAJES TERRESTRES</t>
  </si>
  <si>
    <t>VIATICOS EN EL PAIS</t>
  </si>
  <si>
    <t>GASTOS DE ORDEN SOCIAL Y CULTURAL</t>
  </si>
  <si>
    <t>SENTENCIAS Y RESOLUCIONES POR AUTORIDAD COMPETENTE</t>
  </si>
  <si>
    <t>IMPUESTOS Y DERECHOS</t>
  </si>
  <si>
    <t>PENAS, MULTAS, ACCESORIOS Y ACTUALIZACIONES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</si>
  <si>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</si>
  <si>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</si>
  <si>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</si>
  <si>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</si>
  <si>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</si>
  <si>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AYUDAS SOCIALES A INSTITUCIONES SIN FINES DE LUCRO</t>
  </si>
  <si>
    <t>JUBILACIONES</t>
  </si>
  <si>
    <t>BIENES MUEBLES, INMUEBLES E INTNGIBLES</t>
  </si>
  <si>
    <t>MUEBLES, EXEPTO DE OFICINA Y ESTANTERIA</t>
  </si>
  <si>
    <t>INVERSION PUBLICA</t>
  </si>
  <si>
    <t>EDIFICACION NO HABITACIONAL</t>
  </si>
  <si>
    <t>CONSTRUCCION DE OBRAS DE URBANIZACION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</si>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</sst>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0" applyNumberFormat="1"/>
    <xf numFmtId="43" fontId="0" fillId="0" borderId="0" xfId="1" applyFont="1"/>
    <xf numFmtId="43" fontId="0" fillId="0" borderId="0" xfId="1" applyFont="1" applyFill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4" fillId="2" borderId="12" xfId="0" applyFont="1" applyFill="1" applyBorder="1" applyAlignment="1">
      <alignment horizontal="center"/>
    </xf>
    <xf numFmtId="43" fontId="5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7" fillId="3" borderId="3" xfId="0" applyFont="1" applyFill="1" applyBorder="1" applyAlignment="1">
      <alignment wrapText="1"/>
    </xf>
    <xf numFmtId="43" fontId="5" fillId="3" borderId="0" xfId="1" applyFont="1" applyFill="1" applyBorder="1" applyAlignment="1">
      <alignment wrapText="1"/>
    </xf>
    <xf numFmtId="43" fontId="5" fillId="3" borderId="0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left"/>
    </xf>
    <xf numFmtId="43" fontId="5" fillId="3" borderId="15" xfId="0" applyNumberFormat="1" applyFont="1" applyFill="1" applyBorder="1" applyAlignment="1">
      <alignment horizontal="center"/>
    </xf>
    <xf numFmtId="0" fontId="5" fillId="0" borderId="17" xfId="0" applyFont="1" applyBorder="1" applyAlignment="1">
      <alignment wrapText="1"/>
    </xf>
    <xf numFmtId="43" fontId="5" fillId="0" borderId="11" xfId="1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43" fontId="5" fillId="0" borderId="18" xfId="1" applyFont="1" applyBorder="1" applyAlignment="1">
      <alignment wrapText="1"/>
    </xf>
    <xf numFmtId="43" fontId="5" fillId="3" borderId="11" xfId="1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2" borderId="19" xfId="0" applyFont="1" applyFill="1" applyBorder="1" applyAlignment="1">
      <alignment horizontal="right" wrapText="1"/>
    </xf>
    <xf numFmtId="43" fontId="4" fillId="2" borderId="13" xfId="1" applyFont="1" applyFill="1" applyBorder="1" applyAlignment="1">
      <alignment wrapText="1"/>
    </xf>
    <xf numFmtId="0" fontId="4" fillId="2" borderId="20" xfId="0" applyFont="1" applyFill="1" applyBorder="1" applyAlignment="1">
      <alignment horizontal="right" wrapText="1"/>
    </xf>
    <xf numFmtId="43" fontId="4" fillId="2" borderId="21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8"/>
  <sheetViews>
    <sheetView tabSelected="1" workbookViewId="0">
      <selection activeCell="B10" sqref="B10"/>
    </sheetView>
  </sheetViews>
  <sheetFormatPr baseColWidth="10" defaultRowHeight="15" x14ac:dyDescent="0.25"/>
  <cols>
    <col min="2" max="2" width="55.42578125" customWidth="1"/>
    <col min="3" max="3" width="11.140625" customWidth="1"/>
    <col min="4" max="4" width="59.42578125" customWidth="1"/>
    <col min="5" max="5" width="13.7109375" customWidth="1"/>
  </cols>
  <sheetData>
    <row r="1" spans="2:5" ht="15.75" thickBot="1" x14ac:dyDescent="0.3"/>
    <row r="2" spans="2:5" x14ac:dyDescent="0.25">
      <c r="B2" s="15" t="s">
        <v>0</v>
      </c>
      <c r="C2" s="16"/>
      <c r="D2" s="16"/>
      <c r="E2" s="17"/>
    </row>
    <row r="3" spans="2:5" x14ac:dyDescent="0.25">
      <c r="B3" s="18" t="s">
        <v>36</v>
      </c>
      <c r="C3" s="4"/>
      <c r="D3" s="4"/>
      <c r="E3" s="19"/>
    </row>
    <row r="4" spans="2:5" x14ac:dyDescent="0.25">
      <c r="B4" s="20" t="s">
        <v>1</v>
      </c>
      <c r="C4" s="5"/>
      <c r="D4" s="5"/>
      <c r="E4" s="21"/>
    </row>
    <row r="5" spans="2:5" x14ac:dyDescent="0.25">
      <c r="B5" s="22" t="s">
        <v>2</v>
      </c>
      <c r="C5" s="8" t="s">
        <v>3</v>
      </c>
      <c r="D5" s="6" t="s">
        <v>2</v>
      </c>
      <c r="E5" s="23" t="s">
        <v>3</v>
      </c>
    </row>
    <row r="6" spans="2:5" x14ac:dyDescent="0.25">
      <c r="B6" s="24" t="s">
        <v>4</v>
      </c>
      <c r="C6" s="13">
        <f>SUM(C7:C9)</f>
        <v>62478.43</v>
      </c>
      <c r="D6" s="14" t="s">
        <v>37</v>
      </c>
      <c r="E6" s="25">
        <f>SUM(E7:E12)</f>
        <v>1256075.5699999998</v>
      </c>
    </row>
    <row r="7" spans="2:5" s="10" customFormat="1" x14ac:dyDescent="0.25">
      <c r="B7" s="26" t="s">
        <v>5</v>
      </c>
      <c r="C7" s="9">
        <v>3311.2</v>
      </c>
      <c r="D7" s="7" t="s">
        <v>38</v>
      </c>
      <c r="E7" s="27">
        <v>218028.1</v>
      </c>
    </row>
    <row r="8" spans="2:5" s="10" customFormat="1" x14ac:dyDescent="0.25">
      <c r="B8" s="26" t="s">
        <v>6</v>
      </c>
      <c r="C8" s="9">
        <f>8029.85+720.16+5907.3</f>
        <v>14657.310000000001</v>
      </c>
      <c r="D8" s="7" t="s">
        <v>39</v>
      </c>
      <c r="E8" s="27">
        <f>106832.31+446685.4</f>
        <v>553517.71</v>
      </c>
    </row>
    <row r="9" spans="2:5" s="10" customFormat="1" x14ac:dyDescent="0.25">
      <c r="B9" s="26" t="s">
        <v>7</v>
      </c>
      <c r="C9" s="9">
        <v>44509.919999999998</v>
      </c>
      <c r="D9" s="7" t="s">
        <v>40</v>
      </c>
      <c r="E9" s="27">
        <v>445901.07</v>
      </c>
    </row>
    <row r="10" spans="2:5" s="10" customFormat="1" x14ac:dyDescent="0.25">
      <c r="B10" s="28" t="s">
        <v>8</v>
      </c>
      <c r="C10" s="12">
        <f>SUM(C11:C25)</f>
        <v>142358.02000000002</v>
      </c>
      <c r="D10" s="7" t="s">
        <v>41</v>
      </c>
      <c r="E10" s="27">
        <v>7131.13</v>
      </c>
    </row>
    <row r="11" spans="2:5" s="10" customFormat="1" x14ac:dyDescent="0.25">
      <c r="B11" s="26" t="s">
        <v>9</v>
      </c>
      <c r="C11" s="9">
        <v>13219</v>
      </c>
      <c r="D11" s="7" t="s">
        <v>42</v>
      </c>
      <c r="E11" s="27">
        <v>30521.56</v>
      </c>
    </row>
    <row r="12" spans="2:5" s="10" customFormat="1" x14ac:dyDescent="0.25">
      <c r="B12" s="26" t="s">
        <v>10</v>
      </c>
      <c r="C12" s="9">
        <v>2442</v>
      </c>
      <c r="D12" s="7" t="s">
        <v>43</v>
      </c>
      <c r="E12" s="29">
        <v>976</v>
      </c>
    </row>
    <row r="13" spans="2:5" s="10" customFormat="1" x14ac:dyDescent="0.25">
      <c r="B13" s="26" t="s">
        <v>11</v>
      </c>
      <c r="C13" s="9">
        <v>2306</v>
      </c>
      <c r="D13" s="11" t="s">
        <v>44</v>
      </c>
      <c r="E13" s="30">
        <f>SUM(E14:E32)</f>
        <v>600716.40999999992</v>
      </c>
    </row>
    <row r="14" spans="2:5" s="10" customFormat="1" x14ac:dyDescent="0.25">
      <c r="B14" s="26" t="s">
        <v>12</v>
      </c>
      <c r="C14" s="9">
        <v>1044</v>
      </c>
      <c r="D14" s="7" t="s">
        <v>45</v>
      </c>
      <c r="E14" s="27">
        <v>15320.48</v>
      </c>
    </row>
    <row r="15" spans="2:5" s="10" customFormat="1" ht="23.25" x14ac:dyDescent="0.25">
      <c r="B15" s="26" t="s">
        <v>13</v>
      </c>
      <c r="C15" s="9">
        <v>4800</v>
      </c>
      <c r="D15" s="7" t="s">
        <v>46</v>
      </c>
      <c r="E15" s="27">
        <v>672.8</v>
      </c>
    </row>
    <row r="16" spans="2:5" s="10" customFormat="1" ht="23.25" x14ac:dyDescent="0.25">
      <c r="B16" s="26" t="s">
        <v>14</v>
      </c>
      <c r="C16" s="9">
        <v>6225</v>
      </c>
      <c r="D16" s="7" t="s">
        <v>47</v>
      </c>
      <c r="E16" s="27">
        <v>2491.37</v>
      </c>
    </row>
    <row r="17" spans="2:5" s="10" customFormat="1" x14ac:dyDescent="0.25">
      <c r="B17" s="26" t="s">
        <v>15</v>
      </c>
      <c r="C17" s="9">
        <v>127</v>
      </c>
      <c r="D17" s="7" t="s">
        <v>48</v>
      </c>
      <c r="E17" s="27">
        <v>2280</v>
      </c>
    </row>
    <row r="18" spans="2:5" s="10" customFormat="1" x14ac:dyDescent="0.25">
      <c r="B18" s="26" t="s">
        <v>16</v>
      </c>
      <c r="C18" s="9">
        <v>336</v>
      </c>
      <c r="D18" s="7" t="s">
        <v>49</v>
      </c>
      <c r="E18" s="27">
        <v>9914.69</v>
      </c>
    </row>
    <row r="19" spans="2:5" s="10" customFormat="1" x14ac:dyDescent="0.25">
      <c r="B19" s="26" t="s">
        <v>17</v>
      </c>
      <c r="C19" s="9">
        <f>29669.64+28947.4</f>
        <v>58617.04</v>
      </c>
      <c r="D19" s="7" t="s">
        <v>50</v>
      </c>
      <c r="E19" s="27">
        <v>3980.01</v>
      </c>
    </row>
    <row r="20" spans="2:5" s="10" customFormat="1" x14ac:dyDescent="0.25">
      <c r="B20" s="26" t="s">
        <v>18</v>
      </c>
      <c r="C20" s="9">
        <f>7518.8+7706.4</f>
        <v>15225.2</v>
      </c>
      <c r="D20" s="7" t="s">
        <v>51</v>
      </c>
      <c r="E20" s="27">
        <v>1044</v>
      </c>
    </row>
    <row r="21" spans="2:5" s="10" customFormat="1" x14ac:dyDescent="0.25">
      <c r="B21" s="26" t="s">
        <v>19</v>
      </c>
      <c r="C21" s="9">
        <f>1127.82+1155.96</f>
        <v>2283.7799999999997</v>
      </c>
      <c r="D21" s="7" t="s">
        <v>52</v>
      </c>
      <c r="E21" s="27">
        <v>5336</v>
      </c>
    </row>
    <row r="22" spans="2:5" s="10" customFormat="1" x14ac:dyDescent="0.25">
      <c r="B22" s="26" t="s">
        <v>20</v>
      </c>
      <c r="C22" s="9">
        <v>9477</v>
      </c>
      <c r="D22" s="7" t="s">
        <v>53</v>
      </c>
      <c r="E22" s="27">
        <v>124573.52</v>
      </c>
    </row>
    <row r="23" spans="2:5" s="10" customFormat="1" x14ac:dyDescent="0.25">
      <c r="B23" s="26" t="s">
        <v>21</v>
      </c>
      <c r="C23" s="9">
        <v>18436</v>
      </c>
      <c r="D23" s="7" t="s">
        <v>54</v>
      </c>
      <c r="E23" s="27">
        <v>5336</v>
      </c>
    </row>
    <row r="24" spans="2:5" s="10" customFormat="1" x14ac:dyDescent="0.25">
      <c r="B24" s="26" t="s">
        <v>22</v>
      </c>
      <c r="C24" s="9">
        <v>5320</v>
      </c>
      <c r="D24" s="7" t="s">
        <v>55</v>
      </c>
      <c r="E24" s="27">
        <v>1089</v>
      </c>
    </row>
    <row r="25" spans="2:5" s="10" customFormat="1" x14ac:dyDescent="0.25">
      <c r="B25" s="26" t="s">
        <v>23</v>
      </c>
      <c r="C25" s="9">
        <v>2500</v>
      </c>
      <c r="D25" s="7" t="s">
        <v>56</v>
      </c>
      <c r="E25" s="27">
        <f>118142.65+3507.6</f>
        <v>121650.25</v>
      </c>
    </row>
    <row r="26" spans="2:5" s="10" customFormat="1" x14ac:dyDescent="0.25">
      <c r="B26" s="28" t="s">
        <v>24</v>
      </c>
      <c r="C26" s="12">
        <f>SUM(C27:C28)</f>
        <v>15709.060000000001</v>
      </c>
      <c r="D26" s="7" t="s">
        <v>57</v>
      </c>
      <c r="E26" s="27">
        <v>1882.74</v>
      </c>
    </row>
    <row r="27" spans="2:5" s="10" customFormat="1" x14ac:dyDescent="0.25">
      <c r="B27" s="26" t="s">
        <v>25</v>
      </c>
      <c r="C27" s="9">
        <v>11357</v>
      </c>
      <c r="D27" s="7" t="s">
        <v>58</v>
      </c>
      <c r="E27" s="27">
        <v>6342.84</v>
      </c>
    </row>
    <row r="28" spans="2:5" s="10" customFormat="1" x14ac:dyDescent="0.25">
      <c r="B28" s="26" t="s">
        <v>26</v>
      </c>
      <c r="C28" s="9">
        <f>4352+0.06</f>
        <v>4352.0600000000004</v>
      </c>
      <c r="D28" s="7" t="s">
        <v>59</v>
      </c>
      <c r="E28" s="27">
        <v>262294.08</v>
      </c>
    </row>
    <row r="29" spans="2:5" s="10" customFormat="1" x14ac:dyDescent="0.25">
      <c r="B29" s="28" t="s">
        <v>27</v>
      </c>
      <c r="C29" s="12">
        <f>SUM(C30:C31)</f>
        <v>12653.58</v>
      </c>
      <c r="D29" s="7" t="s">
        <v>60</v>
      </c>
      <c r="E29" s="27">
        <v>7076</v>
      </c>
    </row>
    <row r="30" spans="2:5" s="10" customFormat="1" x14ac:dyDescent="0.25">
      <c r="B30" s="26" t="s">
        <v>28</v>
      </c>
      <c r="C30" s="9">
        <v>10000</v>
      </c>
      <c r="D30" s="7" t="s">
        <v>61</v>
      </c>
      <c r="E30" s="27">
        <f>20473.17+2192.4</f>
        <v>22665.57</v>
      </c>
    </row>
    <row r="31" spans="2:5" s="10" customFormat="1" x14ac:dyDescent="0.25">
      <c r="B31" s="26" t="s">
        <v>29</v>
      </c>
      <c r="C31" s="9">
        <v>2653.58</v>
      </c>
      <c r="D31" s="7" t="s">
        <v>62</v>
      </c>
      <c r="E31" s="27">
        <v>4841.46</v>
      </c>
    </row>
    <row r="32" spans="2:5" s="10" customFormat="1" x14ac:dyDescent="0.25">
      <c r="B32" s="28" t="s">
        <v>30</v>
      </c>
      <c r="C32" s="12">
        <f>SUM(C33:C34)</f>
        <v>7286818.370000001</v>
      </c>
      <c r="D32" s="7" t="s">
        <v>63</v>
      </c>
      <c r="E32" s="29">
        <v>1925.6</v>
      </c>
    </row>
    <row r="33" spans="2:5" s="10" customFormat="1" x14ac:dyDescent="0.25">
      <c r="B33" s="26" t="s">
        <v>31</v>
      </c>
      <c r="C33" s="9">
        <f>8270793.41-3792-437801.6-546173.44</f>
        <v>7283026.370000001</v>
      </c>
      <c r="D33" s="11" t="s">
        <v>64</v>
      </c>
      <c r="E33" s="30">
        <f>SUM(E34:E56)</f>
        <v>970585.58000000007</v>
      </c>
    </row>
    <row r="34" spans="2:5" s="10" customFormat="1" x14ac:dyDescent="0.25">
      <c r="B34" s="26" t="s">
        <v>32</v>
      </c>
      <c r="C34" s="9">
        <v>3792</v>
      </c>
      <c r="D34" s="7" t="s">
        <v>65</v>
      </c>
      <c r="E34" s="27">
        <f>481148+42000</f>
        <v>523148</v>
      </c>
    </row>
    <row r="35" spans="2:5" s="10" customFormat="1" x14ac:dyDescent="0.25">
      <c r="B35" s="28" t="s">
        <v>33</v>
      </c>
      <c r="C35" s="12">
        <f>SUM(C36:C37)</f>
        <v>983975.03999999992</v>
      </c>
      <c r="D35" s="7" t="s">
        <v>66</v>
      </c>
      <c r="E35" s="27">
        <v>607.5</v>
      </c>
    </row>
    <row r="36" spans="2:5" s="10" customFormat="1" x14ac:dyDescent="0.25">
      <c r="B36" s="26" t="s">
        <v>34</v>
      </c>
      <c r="C36" s="9">
        <v>437801.6</v>
      </c>
      <c r="D36" s="7" t="s">
        <v>67</v>
      </c>
      <c r="E36" s="27">
        <v>2911.2</v>
      </c>
    </row>
    <row r="37" spans="2:5" s="10" customFormat="1" x14ac:dyDescent="0.25">
      <c r="B37" s="26" t="s">
        <v>35</v>
      </c>
      <c r="C37" s="9">
        <v>546173.43999999994</v>
      </c>
      <c r="D37" s="7" t="s">
        <v>68</v>
      </c>
      <c r="E37" s="27">
        <v>4195</v>
      </c>
    </row>
    <row r="38" spans="2:5" s="10" customFormat="1" x14ac:dyDescent="0.25">
      <c r="B38" s="31"/>
      <c r="C38" s="32"/>
      <c r="D38" s="7" t="s">
        <v>69</v>
      </c>
      <c r="E38" s="27">
        <v>5800</v>
      </c>
    </row>
    <row r="39" spans="2:5" s="10" customFormat="1" x14ac:dyDescent="0.25">
      <c r="B39" s="33"/>
      <c r="C39" s="34"/>
      <c r="D39" s="7" t="s">
        <v>70</v>
      </c>
      <c r="E39" s="27">
        <v>5000</v>
      </c>
    </row>
    <row r="40" spans="2:5" s="10" customFormat="1" x14ac:dyDescent="0.25">
      <c r="B40" s="33"/>
      <c r="C40" s="34"/>
      <c r="D40" s="7" t="s">
        <v>71</v>
      </c>
      <c r="E40" s="27">
        <v>6000</v>
      </c>
    </row>
    <row r="41" spans="2:5" s="10" customFormat="1" x14ac:dyDescent="0.25">
      <c r="B41" s="33"/>
      <c r="C41" s="34"/>
      <c r="D41" s="7" t="s">
        <v>72</v>
      </c>
      <c r="E41" s="27">
        <v>4060</v>
      </c>
    </row>
    <row r="42" spans="2:5" s="10" customFormat="1" x14ac:dyDescent="0.25">
      <c r="B42" s="33"/>
      <c r="C42" s="34"/>
      <c r="D42" s="7" t="s">
        <v>73</v>
      </c>
      <c r="E42" s="27">
        <v>14000.01</v>
      </c>
    </row>
    <row r="43" spans="2:5" s="10" customFormat="1" x14ac:dyDescent="0.25">
      <c r="B43" s="33"/>
      <c r="C43" s="34"/>
      <c r="D43" s="7" t="s">
        <v>74</v>
      </c>
      <c r="E43" s="27">
        <v>12876</v>
      </c>
    </row>
    <row r="44" spans="2:5" s="10" customFormat="1" x14ac:dyDescent="0.25">
      <c r="B44" s="33"/>
      <c r="C44" s="34"/>
      <c r="D44" s="7" t="s">
        <v>75</v>
      </c>
      <c r="E44" s="27">
        <f>1455.8+483.72</f>
        <v>1939.52</v>
      </c>
    </row>
    <row r="45" spans="2:5" s="10" customFormat="1" x14ac:dyDescent="0.25">
      <c r="B45" s="33"/>
      <c r="C45" s="34"/>
      <c r="D45" s="7" t="s">
        <v>76</v>
      </c>
      <c r="E45" s="27">
        <v>34964.06</v>
      </c>
    </row>
    <row r="46" spans="2:5" s="10" customFormat="1" x14ac:dyDescent="0.25">
      <c r="B46" s="33"/>
      <c r="C46" s="34"/>
      <c r="D46" s="7" t="s">
        <v>77</v>
      </c>
      <c r="E46" s="27">
        <v>850</v>
      </c>
    </row>
    <row r="47" spans="2:5" s="10" customFormat="1" x14ac:dyDescent="0.25">
      <c r="B47" s="33"/>
      <c r="C47" s="34"/>
      <c r="D47" s="7" t="s">
        <v>78</v>
      </c>
      <c r="E47" s="27">
        <v>13212</v>
      </c>
    </row>
    <row r="48" spans="2:5" s="10" customFormat="1" x14ac:dyDescent="0.25">
      <c r="B48" s="33"/>
      <c r="C48" s="34"/>
      <c r="D48" s="7" t="s">
        <v>79</v>
      </c>
      <c r="E48" s="27">
        <f>87102.44+21573.74</f>
        <v>108676.18000000001</v>
      </c>
    </row>
    <row r="49" spans="2:5" s="10" customFormat="1" x14ac:dyDescent="0.25">
      <c r="B49" s="33"/>
      <c r="C49" s="34"/>
      <c r="D49" s="7" t="s">
        <v>80</v>
      </c>
      <c r="E49" s="27">
        <v>9396</v>
      </c>
    </row>
    <row r="50" spans="2:5" s="10" customFormat="1" x14ac:dyDescent="0.25">
      <c r="B50" s="33"/>
      <c r="C50" s="34"/>
      <c r="D50" s="7" t="s">
        <v>81</v>
      </c>
      <c r="E50" s="27">
        <v>3200</v>
      </c>
    </row>
    <row r="51" spans="2:5" s="10" customFormat="1" x14ac:dyDescent="0.25">
      <c r="B51" s="33"/>
      <c r="C51" s="34"/>
      <c r="D51" s="7" t="s">
        <v>82</v>
      </c>
      <c r="E51" s="27">
        <v>3500</v>
      </c>
    </row>
    <row r="52" spans="2:5" s="10" customFormat="1" x14ac:dyDescent="0.25">
      <c r="B52" s="33"/>
      <c r="C52" s="34"/>
      <c r="D52" s="7" t="s">
        <v>83</v>
      </c>
      <c r="E52" s="27">
        <v>2516.6999999999998</v>
      </c>
    </row>
    <row r="53" spans="2:5" s="10" customFormat="1" x14ac:dyDescent="0.25">
      <c r="B53" s="33"/>
      <c r="C53" s="34"/>
      <c r="D53" s="7" t="s">
        <v>84</v>
      </c>
      <c r="E53" s="27">
        <v>153201.41</v>
      </c>
    </row>
    <row r="54" spans="2:5" s="10" customFormat="1" x14ac:dyDescent="0.25">
      <c r="B54" s="33"/>
      <c r="C54" s="34"/>
      <c r="D54" s="7" t="s">
        <v>85</v>
      </c>
      <c r="E54" s="27">
        <v>35000</v>
      </c>
    </row>
    <row r="55" spans="2:5" s="10" customFormat="1" x14ac:dyDescent="0.25">
      <c r="B55" s="33"/>
      <c r="C55" s="34"/>
      <c r="D55" s="7" t="s">
        <v>86</v>
      </c>
      <c r="E55" s="27">
        <v>24180</v>
      </c>
    </row>
    <row r="56" spans="2:5" s="10" customFormat="1" x14ac:dyDescent="0.25">
      <c r="B56" s="33"/>
      <c r="C56" s="34"/>
      <c r="D56" s="7" t="s">
        <v>87</v>
      </c>
      <c r="E56" s="29">
        <v>1352</v>
      </c>
    </row>
    <row r="57" spans="2:5" s="10" customFormat="1" x14ac:dyDescent="0.25">
      <c r="B57" s="33"/>
      <c r="C57" s="34"/>
      <c r="D57" s="11" t="s">
        <v>88</v>
      </c>
      <c r="E57" s="30">
        <f>SUM(E58:E63)</f>
        <v>284959.61</v>
      </c>
    </row>
    <row r="58" spans="2:5" s="10" customFormat="1" x14ac:dyDescent="0.25">
      <c r="B58" s="33"/>
      <c r="C58" s="34"/>
      <c r="D58" s="7" t="s">
        <v>89</v>
      </c>
      <c r="E58" s="27">
        <v>113724</v>
      </c>
    </row>
    <row r="59" spans="2:5" s="10" customFormat="1" x14ac:dyDescent="0.25">
      <c r="B59" s="33"/>
      <c r="C59" s="34"/>
      <c r="D59" s="7" t="s">
        <v>90</v>
      </c>
      <c r="E59" s="27">
        <v>51136.62</v>
      </c>
    </row>
    <row r="60" spans="2:5" s="10" customFormat="1" x14ac:dyDescent="0.25">
      <c r="B60" s="33"/>
      <c r="C60" s="34"/>
      <c r="D60" s="7" t="s">
        <v>91</v>
      </c>
      <c r="E60" s="27">
        <v>83346.990000000005</v>
      </c>
    </row>
    <row r="61" spans="2:5" s="10" customFormat="1" x14ac:dyDescent="0.25">
      <c r="B61" s="33"/>
      <c r="C61" s="34"/>
      <c r="D61" s="7" t="s">
        <v>92</v>
      </c>
      <c r="E61" s="27">
        <v>5000</v>
      </c>
    </row>
    <row r="62" spans="2:5" s="10" customFormat="1" x14ac:dyDescent="0.25">
      <c r="B62" s="33"/>
      <c r="C62" s="34"/>
      <c r="D62" s="7" t="s">
        <v>93</v>
      </c>
      <c r="E62" s="27">
        <v>2000</v>
      </c>
    </row>
    <row r="63" spans="2:5" s="10" customFormat="1" x14ac:dyDescent="0.25">
      <c r="B63" s="33"/>
      <c r="C63" s="34"/>
      <c r="D63" s="7" t="s">
        <v>94</v>
      </c>
      <c r="E63" s="29">
        <v>29752</v>
      </c>
    </row>
    <row r="64" spans="2:5" s="10" customFormat="1" x14ac:dyDescent="0.25">
      <c r="B64" s="33"/>
      <c r="C64" s="34"/>
      <c r="D64" s="11" t="s">
        <v>95</v>
      </c>
      <c r="E64" s="30">
        <f>SUM(E65)</f>
        <v>6299</v>
      </c>
    </row>
    <row r="65" spans="2:5" s="10" customFormat="1" x14ac:dyDescent="0.25">
      <c r="B65" s="33"/>
      <c r="C65" s="34"/>
      <c r="D65" s="7" t="s">
        <v>96</v>
      </c>
      <c r="E65" s="29">
        <v>6299</v>
      </c>
    </row>
    <row r="66" spans="2:5" s="10" customFormat="1" x14ac:dyDescent="0.25">
      <c r="B66" s="33"/>
      <c r="C66" s="34"/>
      <c r="D66" s="11" t="s">
        <v>97</v>
      </c>
      <c r="E66" s="30">
        <f>SUM(E67:E68)</f>
        <v>2315234.4600000004</v>
      </c>
    </row>
    <row r="67" spans="2:5" s="10" customFormat="1" x14ac:dyDescent="0.25">
      <c r="B67" s="33"/>
      <c r="C67" s="34"/>
      <c r="D67" s="7" t="s">
        <v>98</v>
      </c>
      <c r="E67" s="27">
        <f>449955.09+1663334.97+72068.95</f>
        <v>2185359.0100000002</v>
      </c>
    </row>
    <row r="68" spans="2:5" s="10" customFormat="1" x14ac:dyDescent="0.25">
      <c r="B68" s="33"/>
      <c r="C68" s="34"/>
      <c r="D68" s="7" t="s">
        <v>99</v>
      </c>
      <c r="E68" s="29">
        <f>129875.45</f>
        <v>129875.45</v>
      </c>
    </row>
    <row r="69" spans="2:5" s="10" customFormat="1" x14ac:dyDescent="0.25">
      <c r="B69" s="33"/>
      <c r="C69" s="34"/>
      <c r="D69" s="11" t="s">
        <v>100</v>
      </c>
      <c r="E69" s="30">
        <f>SUM(E70:E71)</f>
        <v>252180.25</v>
      </c>
    </row>
    <row r="70" spans="2:5" s="10" customFormat="1" x14ac:dyDescent="0.25">
      <c r="B70" s="33"/>
      <c r="C70" s="34"/>
      <c r="D70" s="7" t="s">
        <v>101</v>
      </c>
      <c r="E70" s="27">
        <v>120738.2</v>
      </c>
    </row>
    <row r="71" spans="2:5" s="10" customFormat="1" x14ac:dyDescent="0.25">
      <c r="B71" s="33"/>
      <c r="C71" s="34"/>
      <c r="D71" s="7" t="s">
        <v>102</v>
      </c>
      <c r="E71" s="29">
        <v>131442.04999999999</v>
      </c>
    </row>
    <row r="72" spans="2:5" s="10" customFormat="1" ht="15.75" thickBot="1" x14ac:dyDescent="0.3">
      <c r="B72" s="35" t="s">
        <v>3</v>
      </c>
      <c r="C72" s="36">
        <f>SUM(C6,C10,C26,C29,C32,C35)</f>
        <v>8503992.5</v>
      </c>
      <c r="D72" s="37" t="s">
        <v>3</v>
      </c>
      <c r="E72" s="38">
        <f>SUM(E6,E13,E33,E57,E64,E66,E69)</f>
        <v>5686050.8799999999</v>
      </c>
    </row>
    <row r="73" spans="2:5" x14ac:dyDescent="0.25">
      <c r="E73" s="2"/>
    </row>
    <row r="74" spans="2:5" x14ac:dyDescent="0.25">
      <c r="E74" s="2"/>
    </row>
    <row r="75" spans="2:5" x14ac:dyDescent="0.25">
      <c r="E75" s="2"/>
    </row>
    <row r="76" spans="2:5" x14ac:dyDescent="0.25">
      <c r="E76" s="2"/>
    </row>
    <row r="77" spans="2:5" x14ac:dyDescent="0.25">
      <c r="E77" s="3"/>
    </row>
    <row r="78" spans="2:5" x14ac:dyDescent="0.25">
      <c r="E78" s="1"/>
    </row>
  </sheetData>
  <mergeCells count="3">
    <mergeCell ref="B2:E2"/>
    <mergeCell ref="B3:E3"/>
    <mergeCell ref="B4:E4"/>
  </mergeCells>
  <pageMargins left="0.25" right="0.25" top="0.75" bottom="0.75" header="0.3" footer="0.3"/>
  <pageSetup paperSize="5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 MAYO 2019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Tesoreria</cp:lastModifiedBy>
  <cp:lastPrinted>2019-06-28T16:37:32Z</cp:lastPrinted>
  <dcterms:created xsi:type="dcterms:W3CDTF">2019-06-21T17:44:38Z</dcterms:created>
  <dcterms:modified xsi:type="dcterms:W3CDTF">2019-06-28T16:37:48Z</dcterms:modified>
</cp:coreProperties>
</file>